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 autoCompressPictures="0"/>
  <xr:revisionPtr revIDLastSave="0" documentId="8_{EBCB2EE0-FF0A-40DC-9E69-CDF691B4F83A}" xr6:coauthVersionLast="46" xr6:coauthVersionMax="46" xr10:uidLastSave="{00000000-0000-0000-0000-000000000000}"/>
  <bookViews>
    <workbookView xWindow="28680" yWindow="-120" windowWidth="29040" windowHeight="15840" tabRatio="788" xr2:uid="{00000000-000D-0000-FFFF-FFFF00000000}"/>
  </bookViews>
  <sheets>
    <sheet name="Calendar" sheetId="14" r:id="rId1"/>
  </sheets>
  <definedNames>
    <definedName name="Calendar10Month">Calendar!#REF!</definedName>
    <definedName name="Calendar10MonthOption">MATCH(Calendar10Month,Months,0)</definedName>
    <definedName name="Calendar10Year">Calendar!#REF!</definedName>
    <definedName name="Calendar11Month">Calendar!#REF!</definedName>
    <definedName name="Calendar11MonthOption">MATCH(Calendar11Month,Months,0)</definedName>
    <definedName name="Calendar11Year">Calendar!#REF!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Calendar!$C$3</definedName>
    <definedName name="Calendar1MonthOption">MATCH(Calendar1Month,Months,0)</definedName>
    <definedName name="Calendar1Year">Calendar!$B$3</definedName>
    <definedName name="Calendar2Month">Calendar!$C$17</definedName>
    <definedName name="Calendar2MonthOption">MATCH(Calendar2Month,Months,0)</definedName>
    <definedName name="Calendar2Year">Calendar!$B$17</definedName>
    <definedName name="Calendar3Month">Calendar!$C$31</definedName>
    <definedName name="Calendar3MonthOption">MATCH(Calendar3Month,Months,0)</definedName>
    <definedName name="Calendar3Year">Calendar!$B$31</definedName>
    <definedName name="Calendar4Month">Calendar!$C$45</definedName>
    <definedName name="Calendar4MonthOption">MATCH(Calendar4Month,Months,0)</definedName>
    <definedName name="Calendar4Year">Calendar!$B$45</definedName>
    <definedName name="Calendar5Month">Calendar!#REF!</definedName>
    <definedName name="Calendar5MonthOption">MATCH(Calendar5Month,Months,0)</definedName>
    <definedName name="Calendar5Year">Calendar!#REF!</definedName>
    <definedName name="Calendar6Month">Calendar!#REF!</definedName>
    <definedName name="Calendar6MonthOption">MATCH(Calendar6Month,Months,0)</definedName>
    <definedName name="Calendar6Year">Calendar!#REF!</definedName>
    <definedName name="Calendar7Month">Calendar!#REF!</definedName>
    <definedName name="Calendar7MonthOption">MATCH(Calendar7Month,Months,0)</definedName>
    <definedName name="Calendar7Year">Calendar!#REF!</definedName>
    <definedName name="Calendar8Month">Calendar!#REF!</definedName>
    <definedName name="Calendar8MonthOption">MATCH(Calendar8Month,Months,0)</definedName>
    <definedName name="Calendar8Year">Calendar!#REF!</definedName>
    <definedName name="Calendar9Month">Calendar!#REF!</definedName>
    <definedName name="Calendar9MonthOption">MATCH(Calendar9Month,Months,0)</definedName>
    <definedName name="Calendar9Year">Calendar!#REF!</definedName>
    <definedName name="ColumnTitleRegion1..H12.1">Calendar!$B$4</definedName>
    <definedName name="ColumnTitleRegion10..H54.1">Calendar!$B$46</definedName>
    <definedName name="ColumnTitleRegion11..C56.1">Calendar!$B$46</definedName>
    <definedName name="ColumnTitleRegion12..D56.1">Calendar!$D$57</definedName>
    <definedName name="ColumnTitleRegion13..H68.1">Calendar!#REF!</definedName>
    <definedName name="ColumnTitleRegion14..C70.1">Calendar!#REF!</definedName>
    <definedName name="ColumnTitleRegion15..D70.1">Calendar!#REF!</definedName>
    <definedName name="ColumnTitleRegion16..H82.1">Calendar!#REF!</definedName>
    <definedName name="ColumnTitleRegion17..C84.1">Calendar!#REF!</definedName>
    <definedName name="ColumnTitleRegion18..D84.1">Calendar!#REF!</definedName>
    <definedName name="ColumnTitleRegion19..H96.1">Calendar!#REF!</definedName>
    <definedName name="ColumnTitleRegion2..C14.1">Calendar!$B$4</definedName>
    <definedName name="ColumnTitleRegion20..C98.1">Calendar!#REF!</definedName>
    <definedName name="ColumnTitleRegion21..D98.1">Calendar!#REF!</definedName>
    <definedName name="ColumnTitleRegion22..H110.1">Calendar!#REF!</definedName>
    <definedName name="ColumnTitleRegion23..C112.1">Calendar!#REF!</definedName>
    <definedName name="ColumnTitleRegion24..D112.1">Calendar!#REF!</definedName>
    <definedName name="ColumnTitleRegion25..H124.1">Calendar!#REF!</definedName>
    <definedName name="ColumnTitleRegion26..C126.1">Calendar!#REF!</definedName>
    <definedName name="ColumnTitleRegion27..D126.1">Calendar!#REF!</definedName>
    <definedName name="ColumnTitleRegion28..H138.1">Calendar!#REF!</definedName>
    <definedName name="ColumnTitleRegion29..C140.1">Calendar!#REF!</definedName>
    <definedName name="ColumnTitleRegion3..D14.1">Calendar!$D$15</definedName>
    <definedName name="ColumnTitleRegion30..D140.1">Calendar!#REF!</definedName>
    <definedName name="ColumnTitleRegion31..H152.1">Calendar!#REF!</definedName>
    <definedName name="ColumnTitleRegion32..C154.1">Calendar!#REF!</definedName>
    <definedName name="ColumnTitleRegion33..D154.1">Calendar!#REF!</definedName>
    <definedName name="ColumnTitleRegion34..H166.1">Calendar!#REF!</definedName>
    <definedName name="ColumnTitleRegion35..C168.1">Calendar!#REF!</definedName>
    <definedName name="ColumnTitleRegion36..D168.1">Calendar!#REF!</definedName>
    <definedName name="ColumnTitleRegion4..H26.1">Calendar!$B$18</definedName>
    <definedName name="ColumnTitleRegion5..C28.1">Calendar!$B$18</definedName>
    <definedName name="ColumnTitleRegion6..D28.1">Calendar!$D$29</definedName>
    <definedName name="ColumnTitleRegion7..H40.1">Calendar!$B$32</definedName>
    <definedName name="ColumnTitleRegion8..C42.1">Calendar!$B$32</definedName>
    <definedName name="ColumnTitleRegion9..D42.1">Calendar!$D$43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Calendar!$B$3:$I$58</definedName>
    <definedName name="WeekdayOption">MATCH(WeekStart,Weekdays,0)+10</definedName>
    <definedName name="Weekdays">{"Monday","Tuesday","Wednesday","Thursday","Friday","Saturday","Sunday"}</definedName>
    <definedName name="WeekStart">Calendar!$B$4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/>
  <c r="B17" i="14" l="1"/>
  <c r="B5" i="14" l="1" a="1"/>
  <c r="B5" i="14" s="1"/>
  <c r="B7" i="14" a="1"/>
  <c r="H7" i="14" s="1"/>
  <c r="B9" i="14" a="1"/>
  <c r="E9" i="14" s="1"/>
  <c r="B11" i="14" a="1"/>
  <c r="G11" i="14" s="1"/>
  <c r="B13" i="14" a="1"/>
  <c r="G13" i="14" s="1"/>
  <c r="B15" i="14" a="1"/>
  <c r="B15" i="14" s="1"/>
  <c r="C17" i="14"/>
  <c r="F7" i="14" l="1"/>
  <c r="B7" i="14"/>
  <c r="D7" i="14"/>
  <c r="C7" i="14"/>
  <c r="F13" i="14"/>
  <c r="D13" i="14"/>
  <c r="E7" i="14"/>
  <c r="G7" i="14"/>
  <c r="H5" i="14"/>
  <c r="H4" i="14" s="1"/>
  <c r="B21" i="14" a="1"/>
  <c r="C21" i="14" s="1"/>
  <c r="E11" i="14"/>
  <c r="B11" i="14"/>
  <c r="C5" i="14"/>
  <c r="C4" i="14" s="1"/>
  <c r="D5" i="14"/>
  <c r="D4" i="14" s="1"/>
  <c r="F11" i="14"/>
  <c r="F5" i="14"/>
  <c r="F4" i="14" s="1"/>
  <c r="E5" i="14"/>
  <c r="E4" i="14" s="1"/>
  <c r="C9" i="14"/>
  <c r="F9" i="14"/>
  <c r="G9" i="14"/>
  <c r="B27" i="14" a="1"/>
  <c r="B27" i="14" s="1"/>
  <c r="B19" i="14" a="1"/>
  <c r="B19" i="14" s="1"/>
  <c r="B18" i="14" s="1"/>
  <c r="B29" i="14" a="1"/>
  <c r="C29" i="14" s="1"/>
  <c r="B25" i="14" a="1"/>
  <c r="B25" i="14" s="1"/>
  <c r="B13" i="14"/>
  <c r="C11" i="14"/>
  <c r="H9" i="14"/>
  <c r="C13" i="14"/>
  <c r="C15" i="14"/>
  <c r="E13" i="14"/>
  <c r="B23" i="14" a="1"/>
  <c r="F23" i="14" s="1"/>
  <c r="H11" i="14"/>
  <c r="D11" i="14"/>
  <c r="H13" i="14"/>
  <c r="D9" i="14"/>
  <c r="B9" i="14"/>
  <c r="G5" i="14"/>
  <c r="G4" i="14" s="1"/>
  <c r="C31" i="14"/>
  <c r="B31" i="14"/>
  <c r="F21" i="14" l="1"/>
  <c r="H21" i="14"/>
  <c r="G21" i="14"/>
  <c r="B21" i="14"/>
  <c r="E21" i="14"/>
  <c r="D21" i="14"/>
  <c r="B45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7" i="14" a="1"/>
  <c r="B37" i="14" s="1"/>
  <c r="B43" i="14" a="1"/>
  <c r="C43" i="14" s="1"/>
  <c r="B39" i="14" a="1"/>
  <c r="H39" i="14" s="1"/>
  <c r="B35" i="14" a="1"/>
  <c r="D35" i="14" s="1"/>
  <c r="B33" i="14" a="1"/>
  <c r="G33" i="14" s="1"/>
  <c r="G32" i="14" s="1"/>
  <c r="B41" i="14" a="1"/>
  <c r="H41" i="14" s="1"/>
  <c r="G23" i="14"/>
  <c r="H23" i="14"/>
  <c r="C45" i="14"/>
  <c r="B57" i="14" l="1" a="1"/>
  <c r="C57" i="14" s="1"/>
  <c r="G37" i="14"/>
  <c r="C37" i="14"/>
  <c r="E41" i="14"/>
  <c r="B43" i="14"/>
  <c r="D41" i="14"/>
  <c r="F37" i="14"/>
  <c r="B41" i="14"/>
  <c r="E37" i="14"/>
  <c r="H35" i="14"/>
  <c r="B35" i="14"/>
  <c r="B39" i="14"/>
  <c r="F39" i="14"/>
  <c r="B33" i="14"/>
  <c r="B32" i="14" s="1"/>
  <c r="F33" i="14"/>
  <c r="F32" i="14" s="1"/>
  <c r="E33" i="14"/>
  <c r="E32" i="14" s="1"/>
  <c r="C33" i="14"/>
  <c r="C32" i="14" s="1"/>
  <c r="H37" i="14"/>
  <c r="E35" i="14"/>
  <c r="B55" i="14" a="1"/>
  <c r="E55" i="14" s="1"/>
  <c r="D37" i="14"/>
  <c r="D33" i="14"/>
  <c r="D32" i="14" s="1"/>
  <c r="D39" i="14"/>
  <c r="C39" i="14"/>
  <c r="E39" i="14"/>
  <c r="G39" i="14"/>
  <c r="B53" i="14" a="1"/>
  <c r="D53" i="14" s="1"/>
  <c r="B47" i="14" a="1"/>
  <c r="G47" i="14" s="1"/>
  <c r="G46" i="14" s="1"/>
  <c r="G35" i="14"/>
  <c r="C35" i="14"/>
  <c r="H33" i="14"/>
  <c r="H32" i="14" s="1"/>
  <c r="F35" i="14"/>
  <c r="C41" i="14"/>
  <c r="F41" i="14"/>
  <c r="G41" i="14"/>
  <c r="B51" i="14" a="1"/>
  <c r="H51" i="14" s="1"/>
  <c r="B49" i="14" a="1"/>
  <c r="B49" i="14" s="1"/>
  <c r="B57" i="14" l="1"/>
  <c r="H55" i="14"/>
  <c r="E53" i="14"/>
  <c r="C47" i="14"/>
  <c r="C46" i="14" s="1"/>
  <c r="G49" i="14"/>
  <c r="F49" i="14"/>
  <c r="H49" i="14"/>
  <c r="G51" i="14"/>
  <c r="D49" i="14"/>
  <c r="B51" i="14"/>
  <c r="B47" i="14"/>
  <c r="B46" i="14" s="1"/>
  <c r="F47" i="14"/>
  <c r="F46" i="14" s="1"/>
  <c r="C51" i="14"/>
  <c r="D51" i="14"/>
  <c r="H53" i="14"/>
  <c r="H47" i="14"/>
  <c r="H46" i="14" s="1"/>
  <c r="E47" i="14"/>
  <c r="E46" i="14" s="1"/>
  <c r="E49" i="14"/>
  <c r="F51" i="14"/>
  <c r="D47" i="14"/>
  <c r="D46" i="14" s="1"/>
  <c r="E51" i="14"/>
  <c r="C53" i="14"/>
  <c r="G53" i="14"/>
  <c r="B53" i="14"/>
  <c r="F55" i="14"/>
  <c r="B55" i="14"/>
  <c r="C55" i="14"/>
  <c r="F53" i="14"/>
  <c r="D55" i="14"/>
  <c r="G55" i="14"/>
  <c r="C49" i="14"/>
</calcChain>
</file>

<file path=xl/sharedStrings.xml><?xml version="1.0" encoding="utf-8"?>
<sst xmlns="http://schemas.openxmlformats.org/spreadsheetml/2006/main" count="101" uniqueCount="50">
  <si>
    <t>Notes:</t>
  </si>
  <si>
    <t>MONDAY</t>
  </si>
  <si>
    <t>May</t>
  </si>
  <si>
    <t xml:space="preserve">0900-1200 Inter Club Tennis 3 Courts </t>
  </si>
  <si>
    <t>Inter Adv. 9-10  | Adv. Beg 10-11am | Jr. Clinics 2pm 5pm | 6pm Tennis- Volley Girls Courts 1-3</t>
  </si>
  <si>
    <t xml:space="preserve">0900-1200 Inter Club Tennis 3 Courts | </t>
  </si>
  <si>
    <t xml:space="preserve">Inter Adv. 9-10  | Adv. Beg 10-11am | Jr. Clinics 2pm 5pm </t>
  </si>
  <si>
    <t xml:space="preserve">Inter Adv. 9-10  | Adv. Beg 10-11am | Jr. Clinics 2pm 5pm | (W) WNS&amp;T @ 6pm 4 Courts </t>
  </si>
  <si>
    <t xml:space="preserve">Inter Adv. 9-10  | Adv. Beg 10-11am | Jr. Clinics 2pm 5pm | Kick Aces @ 6pm 3 Courts </t>
  </si>
  <si>
    <r>
      <t>Mixed/Inter. 10-11 Munchkins 11-12 Jr. Clinics 2-5 |</t>
    </r>
    <r>
      <rPr>
        <b/>
        <sz val="8"/>
        <rFont val="Arial"/>
        <family val="2"/>
        <scheme val="major"/>
      </rPr>
      <t xml:space="preserve"> PB RR Courts 5&amp;6 4-8pm</t>
    </r>
  </si>
  <si>
    <r>
      <t xml:space="preserve">Mixed/Inter. 10-11 Munchkins 11-12 Jr. Clinics 2-5 | </t>
    </r>
    <r>
      <rPr>
        <b/>
        <sz val="8"/>
        <rFont val="Arial"/>
        <family val="2"/>
        <scheme val="major"/>
      </rPr>
      <t>PB RR Courts 5&amp;6 4-8pm</t>
    </r>
  </si>
  <si>
    <r>
      <t>Mixed/ Inter. 10-11am | 11-12 Munchkins Jr. Clinics 2pm 5pm |</t>
    </r>
    <r>
      <rPr>
        <b/>
        <sz val="8"/>
        <rFont val="Arial"/>
        <family val="2"/>
        <scheme val="major"/>
      </rPr>
      <t xml:space="preserve"> PB RR Courts 5&amp;6 4-8pm</t>
    </r>
  </si>
  <si>
    <t>PB RR Courts 5&amp;6 4-8pm</t>
  </si>
  <si>
    <t xml:space="preserve">Inter. Adv 9-10am Adv. Beg/ Beg 10-11am Jr. Clinics 2-5 </t>
  </si>
  <si>
    <r>
      <t xml:space="preserve">Mixed/ Inter. 9-10am Munchkins 11-12am Jr. Clinics 2-5 | </t>
    </r>
    <r>
      <rPr>
        <b/>
        <sz val="8"/>
        <rFont val="Arial"/>
        <family val="2"/>
        <scheme val="major"/>
      </rPr>
      <t>PB RR 4-8pm Courts 5&amp;6</t>
    </r>
  </si>
  <si>
    <t xml:space="preserve">6pm Tennis- Volley Girls Courts 1-3  / </t>
  </si>
  <si>
    <r>
      <rPr>
        <b/>
        <sz val="8"/>
        <color rgb="FF00B050"/>
        <rFont val="Arial"/>
        <family val="2"/>
        <scheme val="major"/>
      </rPr>
      <t>6pm Tennis- Volley Girls Courts 1-3</t>
    </r>
    <r>
      <rPr>
        <sz val="8"/>
        <color theme="1"/>
        <rFont val="Arial"/>
        <family val="2"/>
        <scheme val="major"/>
      </rPr>
      <t xml:space="preserve">  </t>
    </r>
    <r>
      <rPr>
        <b/>
        <sz val="8"/>
        <color rgb="FF7030A0"/>
        <rFont val="Arial"/>
        <family val="2"/>
        <scheme val="major"/>
      </rPr>
      <t xml:space="preserve"> </t>
    </r>
  </si>
  <si>
    <r>
      <t xml:space="preserve"> |</t>
    </r>
    <r>
      <rPr>
        <b/>
        <sz val="8"/>
        <color rgb="FF00B050"/>
        <rFont val="Arial"/>
        <family val="2"/>
        <scheme val="major"/>
      </rPr>
      <t xml:space="preserve">M) West Nyack Tennis 6-8 pm Courts 4 Courts </t>
    </r>
  </si>
  <si>
    <r>
      <t>(</t>
    </r>
    <r>
      <rPr>
        <b/>
        <sz val="8"/>
        <color rgb="FF00B050"/>
        <rFont val="Arial"/>
        <family val="2"/>
        <scheme val="major"/>
      </rPr>
      <t>M) West Nyack Tennis 6-8 pm Courts 4 Courts</t>
    </r>
  </si>
  <si>
    <r>
      <t xml:space="preserve"> (</t>
    </r>
    <r>
      <rPr>
        <b/>
        <sz val="8"/>
        <color rgb="FF00B050"/>
        <rFont val="Arial"/>
        <family val="2"/>
        <scheme val="major"/>
      </rPr>
      <t>M) West Nyack Tennis 6-8 pm Courts 4  Courts</t>
    </r>
  </si>
  <si>
    <r>
      <t xml:space="preserve">  </t>
    </r>
    <r>
      <rPr>
        <b/>
        <sz val="8"/>
        <color rgb="FF00B050"/>
        <rFont val="Arial"/>
        <family val="2"/>
        <scheme val="major"/>
      </rPr>
      <t>Kick Aces 6pm 3 Courts</t>
    </r>
  </si>
  <si>
    <r>
      <rPr>
        <b/>
        <sz val="8"/>
        <color rgb="FF00B050"/>
        <rFont val="Arial"/>
        <family val="2"/>
        <scheme val="major"/>
      </rPr>
      <t xml:space="preserve">Adv. 9-10 am | Adv. Inter 10-11am | Jr. Clinics 2pm 5pm </t>
    </r>
    <r>
      <rPr>
        <sz val="8"/>
        <color theme="1"/>
        <rFont val="Arial"/>
        <family val="2"/>
        <scheme val="major"/>
      </rPr>
      <t xml:space="preserve">;  </t>
    </r>
  </si>
  <si>
    <t xml:space="preserve"> Adv. 9-10  | Adv. Inter 10-11am | Jr. Clinics 2pm 5pm | </t>
  </si>
  <si>
    <r>
      <t>Adv. 9-10  | Adv. Inter 10-11am | Jr. Clinics 2pm 5pm | Volley Girls @ 6pm 3 Courts |</t>
    </r>
    <r>
      <rPr>
        <b/>
        <sz val="8"/>
        <color rgb="FF7030A0"/>
        <rFont val="Arial"/>
        <family val="2"/>
        <scheme val="major"/>
      </rPr>
      <t xml:space="preserve"> </t>
    </r>
  </si>
  <si>
    <t xml:space="preserve">Adv. 9-10  | Adv. Inter 10-11am | Jr. Clinics 2pm 5pm | </t>
  </si>
  <si>
    <r>
      <t xml:space="preserve"> Adv. 9-10  | Adv. Beg 10-11am | Jr. Clinics 2pm 5pm |</t>
    </r>
    <r>
      <rPr>
        <b/>
        <sz val="8"/>
        <color rgb="FF7030A0"/>
        <rFont val="Arial"/>
        <family val="2"/>
        <scheme val="major"/>
      </rPr>
      <t xml:space="preserve"> </t>
    </r>
  </si>
  <si>
    <t>Adv. 9-10  | Adv. Inter 10-11am | Jr. Clinics 2pm 5pm |</t>
  </si>
  <si>
    <t xml:space="preserve">6pm Tennis- Volley Girls Courts 1-3  </t>
  </si>
  <si>
    <t>(W) West Nyack Tennis 6-8 pm Courts 1-4</t>
  </si>
  <si>
    <t>Inter Adv. 9-10  | Adv. Beg 10-11am | Jr. Clinics 2pm 5pm | (W) West Nyack Tennis 6-8 pm Courts 1-4</t>
  </si>
  <si>
    <t>6pm Tennis Returners using Courts 1-4</t>
  </si>
  <si>
    <t xml:space="preserve">6pm Tennis Returners using Courts 1-4 | </t>
  </si>
  <si>
    <t>1000-1200  PB RR Courts 5/6</t>
  </si>
  <si>
    <t>1000-100  PB RR Courts 5/6</t>
  </si>
  <si>
    <r>
      <t xml:space="preserve">0900-1200 Inter Club Tennis 3 Courts | </t>
    </r>
    <r>
      <rPr>
        <b/>
        <sz val="8"/>
        <color rgb="FF00B050"/>
        <rFont val="Arial"/>
        <family val="2"/>
        <scheme val="major"/>
      </rPr>
      <t>Friday Night RR Tennis 5/6 courts 6pm-8:30</t>
    </r>
  </si>
  <si>
    <r>
      <t xml:space="preserve">0900-1200 Inter Club Tennis 3                </t>
    </r>
    <r>
      <rPr>
        <b/>
        <sz val="8"/>
        <color rgb="FF00B050"/>
        <rFont val="Arial (Headings)"/>
      </rPr>
      <t>6:00-8:30 Tennis Round Robin 5/6 Courts</t>
    </r>
  </si>
  <si>
    <r>
      <rPr>
        <b/>
        <sz val="8"/>
        <color theme="1"/>
        <rFont val="Arial"/>
        <family val="2"/>
        <scheme val="major"/>
      </rPr>
      <t>1100-100  PB RR Courts 5/6</t>
    </r>
    <r>
      <rPr>
        <sz val="8"/>
        <color theme="1"/>
        <rFont val="Arial"/>
        <family val="2"/>
        <scheme val="major"/>
      </rPr>
      <t xml:space="preserve"> | </t>
    </r>
    <r>
      <rPr>
        <b/>
        <sz val="8"/>
        <color rgb="FF00B050"/>
        <rFont val="Arial"/>
        <family val="2"/>
        <scheme val="major"/>
      </rPr>
      <t>Tennis Round Robin Courts 1-5/6 9</t>
    </r>
    <r>
      <rPr>
        <sz val="8"/>
        <color rgb="FF00B050"/>
        <rFont val="Arial"/>
        <family val="2"/>
        <scheme val="major"/>
      </rPr>
      <t>-12am</t>
    </r>
    <r>
      <rPr>
        <sz val="8"/>
        <color theme="1"/>
        <rFont val="Arial"/>
        <family val="2"/>
        <scheme val="major"/>
      </rPr>
      <t xml:space="preserve"> </t>
    </r>
  </si>
  <si>
    <r>
      <t xml:space="preserve">0900-1200 Inter Club Tennis 3 Courts </t>
    </r>
    <r>
      <rPr>
        <b/>
        <sz val="8"/>
        <color rgb="FF00B050"/>
        <rFont val="Arial (Headings)"/>
      </rPr>
      <t>Tennis Round Robin 6-8:30 6 Courts</t>
    </r>
  </si>
  <si>
    <t xml:space="preserve">Tennis RR 9-12 Courts 1-6 </t>
  </si>
  <si>
    <t xml:space="preserve">Round Robin 9-12 1-6  Courts | Jr. Clinics 3-5 Working People @ 6pm 2 Courts </t>
  </si>
  <si>
    <t xml:space="preserve">Round Robin 9-12  1-6 Courts | Jr. Clinics 2-5 Working People @ 6pm 2 Courts </t>
  </si>
  <si>
    <t xml:space="preserve">Round Robin 9-12 1-6 Courts | Jr. Clinics 3-5pm |  (M) WNS&amp;T @ 6pm 4 Courts </t>
  </si>
  <si>
    <t xml:space="preserve">Round Robin 9-12 1-6 Courts | Kick Aces @ 6pm 3 Courts | Working People @ 6pm 2 Courts </t>
  </si>
  <si>
    <t xml:space="preserve">Round Robin 9-12 1-6 Courts                | Working People @ 6pm 2 Courts </t>
  </si>
  <si>
    <t>1000-1100  PB RR Courts 5/6</t>
  </si>
  <si>
    <t>9;00 Tennis Clinic Sign-ups.                        1000-100  PB RR Courts 5/6</t>
  </si>
  <si>
    <r>
      <rPr>
        <b/>
        <sz val="8"/>
        <color theme="1"/>
        <rFont val="Arial"/>
        <family val="2"/>
        <scheme val="major"/>
      </rPr>
      <t>1100-100  PB RR Courts 5/6</t>
    </r>
    <r>
      <rPr>
        <sz val="8"/>
        <color theme="1"/>
        <rFont val="Arial"/>
        <family val="2"/>
        <scheme val="major"/>
      </rPr>
      <t xml:space="preserve"> | </t>
    </r>
    <r>
      <rPr>
        <b/>
        <sz val="8"/>
        <color rgb="FF00B050"/>
        <rFont val="Arial"/>
        <family val="2"/>
        <scheme val="major"/>
      </rPr>
      <t>Tennis Round Robin Courts 1/6  9</t>
    </r>
    <r>
      <rPr>
        <sz val="8"/>
        <color rgb="FF00B050"/>
        <rFont val="Arial"/>
        <family val="2"/>
        <scheme val="major"/>
      </rPr>
      <t>-12am</t>
    </r>
    <r>
      <rPr>
        <sz val="8"/>
        <color theme="1"/>
        <rFont val="Arial"/>
        <family val="2"/>
        <scheme val="major"/>
      </rPr>
      <t xml:space="preserve"> </t>
    </r>
  </si>
  <si>
    <r>
      <t xml:space="preserve">Inter. Adv 9-10am Adv. Beg/ Beg 10-11am Jr. Clinics 2-5  </t>
    </r>
    <r>
      <rPr>
        <b/>
        <sz val="8"/>
        <color rgb="FF00B050"/>
        <rFont val="Arial (Headings)"/>
      </rPr>
      <t>Kick Aces 6pm 3 Courts</t>
    </r>
  </si>
  <si>
    <r>
      <rPr>
        <sz val="16"/>
        <rFont val="Trebuchet MS (Body)"/>
      </rPr>
      <t>WEST NYACK SWIM CLUB Tennis and Pickleball Schedules for Courts 1-6 2021</t>
    </r>
    <r>
      <rPr>
        <sz val="18"/>
        <rFont val="Trebuchet MS (Body)"/>
      </rPr>
      <t xml:space="preserve"> </t>
    </r>
    <r>
      <rPr>
        <sz val="20"/>
        <rFont val="Trebuchet MS"/>
        <family val="2"/>
        <scheme val="minor"/>
      </rPr>
      <t xml:space="preserve"> </t>
    </r>
    <r>
      <rPr>
        <sz val="12"/>
        <rFont val="Trebuchet MS (Body)"/>
      </rPr>
      <t>Subject to Change</t>
    </r>
  </si>
  <si>
    <r>
      <t xml:space="preserve"> </t>
    </r>
    <r>
      <rPr>
        <b/>
        <sz val="8"/>
        <color rgb="FF00B050"/>
        <rFont val="Arial (Headings)"/>
      </rPr>
      <t>Kick Aces 6pm 3 Courts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</si>
</sst>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20"/>
      <name val="Trebuchet MS"/>
      <family val="2"/>
      <scheme val="minor"/>
    </font>
    <font>
      <sz val="8"/>
      <color theme="1"/>
      <name val="Arial"/>
      <family val="2"/>
      <scheme val="major"/>
    </font>
    <font>
      <b/>
      <sz val="8"/>
      <color rgb="FF00B050"/>
      <name val="Arial"/>
      <family val="2"/>
      <scheme val="major"/>
    </font>
    <font>
      <b/>
      <sz val="8"/>
      <color rgb="FF7030A0"/>
      <name val="Arial"/>
      <family val="2"/>
      <scheme val="major"/>
    </font>
    <font>
      <sz val="8"/>
      <color rgb="FF00B050"/>
      <name val="Arial"/>
      <family val="2"/>
      <scheme val="major"/>
    </font>
    <font>
      <b/>
      <sz val="8"/>
      <name val="Arial"/>
      <family val="2"/>
      <scheme val="major"/>
    </font>
    <font>
      <b/>
      <sz val="8"/>
      <color theme="1"/>
      <name val="Arial"/>
      <family val="2"/>
      <scheme val="major"/>
    </font>
    <font>
      <b/>
      <sz val="11"/>
      <name val="Trebuchet MS"/>
      <family val="2"/>
      <scheme val="minor"/>
    </font>
    <font>
      <b/>
      <sz val="8"/>
      <color rgb="FF00B050"/>
      <name val="Arial (Headings)"/>
    </font>
    <font>
      <sz val="8"/>
      <color rgb="FF00B050"/>
      <name val="Arial (Headings)"/>
    </font>
    <font>
      <sz val="12"/>
      <name val="Trebuchet MS (Body)"/>
    </font>
    <font>
      <sz val="18"/>
      <name val="Trebuchet MS (Body)"/>
    </font>
    <font>
      <sz val="16"/>
      <name val="Trebuchet MS (Body)"/>
    </font>
    <font>
      <b/>
      <sz val="8"/>
      <color rgb="FFFF0000"/>
      <name val="Arial (Headings)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8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</cellStyleXfs>
  <cellXfs count="40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8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6" fillId="9" borderId="11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17" fillId="0" borderId="6" xfId="6" applyNumberFormat="1" applyFont="1" applyFill="1">
      <alignment horizontal="left" vertical="top" wrapText="1" indent="1"/>
    </xf>
    <xf numFmtId="164" fontId="9" fillId="0" borderId="8" xfId="5" applyFill="1" applyAlignment="1">
      <alignment horizontal="left" vertical="top" wrapText="1"/>
    </xf>
    <xf numFmtId="0" fontId="12" fillId="0" borderId="6" xfId="6" applyNumberFormat="1" applyFill="1" applyAlignment="1">
      <alignment horizontal="left" vertical="top" wrapText="1"/>
    </xf>
    <xf numFmtId="0" fontId="12" fillId="0" borderId="5" xfId="6" applyNumberFormat="1" applyFill="1" applyBorder="1" applyAlignment="1">
      <alignment horizontal="left" vertical="top" wrapText="1"/>
    </xf>
    <xf numFmtId="164" fontId="9" fillId="0" borderId="4" xfId="5" applyFill="1" applyBorder="1" applyAlignment="1">
      <alignment horizontal="left" vertical="top" wrapText="1"/>
    </xf>
    <xf numFmtId="0" fontId="17" fillId="0" borderId="6" xfId="6" applyNumberFormat="1" applyFont="1" applyFill="1" applyAlignment="1">
      <alignment horizontal="left" vertical="top" wrapText="1"/>
    </xf>
    <xf numFmtId="0" fontId="18" fillId="0" borderId="6" xfId="6" applyNumberFormat="1" applyFont="1" applyFill="1" applyAlignment="1">
      <alignment horizontal="left" vertical="top" wrapText="1"/>
    </xf>
    <xf numFmtId="0" fontId="19" fillId="0" borderId="6" xfId="6" applyNumberFormat="1" applyFont="1" applyFill="1" applyAlignment="1">
      <alignment horizontal="left" vertical="top" wrapText="1"/>
    </xf>
    <xf numFmtId="164" fontId="9" fillId="10" borderId="8" xfId="5" applyFill="1">
      <alignment horizontal="left" vertical="center" wrapText="1" indent="1"/>
    </xf>
    <xf numFmtId="164" fontId="9" fillId="10" borderId="4" xfId="5" applyFill="1" applyBorder="1">
      <alignment horizontal="left" vertical="center" wrapText="1" indent="1"/>
    </xf>
    <xf numFmtId="0" fontId="12" fillId="10" borderId="6" xfId="6" applyNumberFormat="1" applyFill="1">
      <alignment horizontal="left" vertical="top" wrapText="1" indent="1"/>
    </xf>
    <xf numFmtId="0" fontId="19" fillId="10" borderId="6" xfId="6" applyNumberFormat="1" applyFont="1" applyFill="1" applyAlignment="1">
      <alignment horizontal="left" vertical="top" wrapText="1"/>
    </xf>
    <xf numFmtId="0" fontId="17" fillId="10" borderId="6" xfId="6" applyNumberFormat="1" applyFont="1" applyFill="1" applyAlignment="1">
      <alignment horizontal="left" vertical="top" wrapText="1"/>
    </xf>
    <xf numFmtId="164" fontId="9" fillId="10" borderId="8" xfId="5" applyFill="1" applyAlignment="1">
      <alignment horizontal="left" vertical="top" wrapText="1"/>
    </xf>
    <xf numFmtId="0" fontId="12" fillId="10" borderId="6" xfId="6" applyNumberFormat="1" applyFill="1" applyAlignment="1">
      <alignment horizontal="left" vertical="top" wrapText="1"/>
    </xf>
    <xf numFmtId="0" fontId="22" fillId="0" borderId="6" xfId="6" applyNumberFormat="1" applyFont="1" applyFill="1" applyAlignment="1">
      <alignment horizontal="left" vertical="top" wrapText="1"/>
    </xf>
    <xf numFmtId="0" fontId="23" fillId="0" borderId="0" xfId="0" applyFont="1"/>
    <xf numFmtId="0" fontId="25" fillId="0" borderId="6" xfId="6" applyNumberFormat="1" applyFont="1" applyFill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164" fontId="0" fillId="0" borderId="7" xfId="8" applyFont="1" applyBorder="1">
      <alignment horizontal="left" vertical="center" wrapText="1" indent="1"/>
    </xf>
    <xf numFmtId="164" fontId="11" fillId="0" borderId="7" xfId="8" applyBorder="1">
      <alignment horizontal="left" vertical="center" wrapText="1" indent="1"/>
    </xf>
    <xf numFmtId="164" fontId="11" fillId="0" borderId="7" xfId="8">
      <alignment horizontal="left" vertical="center" wrapText="1" indent="1"/>
    </xf>
    <xf numFmtId="0" fontId="7" fillId="0" borderId="0" xfId="2">
      <alignment horizontal="left" indent="3"/>
    </xf>
    <xf numFmtId="0" fontId="11" fillId="0" borderId="7" xfId="8" applyNumberFormat="1" applyAlignment="1">
      <alignment horizontal="left" vertical="top" wrapText="1"/>
    </xf>
    <xf numFmtId="0" fontId="1" fillId="0" borderId="0" xfId="7" applyNumberFormat="1" applyAlignment="1">
      <alignment horizontal="left" vertical="top" wrapText="1"/>
    </xf>
    <xf numFmtId="0" fontId="24" fillId="0" borderId="6" xfId="6" applyNumberFormat="1" applyFont="1" applyFill="1" applyAlignment="1">
      <alignment horizontal="left" vertical="top" wrapText="1"/>
    </xf>
    <xf numFmtId="0" fontId="29" fillId="0" borderId="6" xfId="6" applyNumberFormat="1" applyFont="1" applyFill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7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K58"/>
  <sheetViews>
    <sheetView showGridLines="0" tabSelected="1" topLeftCell="A50" zoomScale="125" zoomScaleNormal="125" workbookViewId="0">
      <selection activeCell="B26" sqref="B26"/>
    </sheetView>
  </sheetViews>
  <sheetFormatPr defaultColWidth="8.6640625" defaultRowHeight="14.5"/>
  <cols>
    <col min="1" max="1" width="2" customWidth="1"/>
    <col min="2" max="2" width="18.1640625" customWidth="1"/>
    <col min="3" max="8" width="17.6640625" customWidth="1"/>
    <col min="9" max="9" width="2.33203125" customWidth="1"/>
    <col min="14" max="14" width="6.6640625" customWidth="1"/>
  </cols>
  <sheetData>
    <row r="1" spans="1:8" ht="25.5">
      <c r="B1" s="10" t="s">
        <v>48</v>
      </c>
      <c r="C1" s="11"/>
      <c r="D1" s="11"/>
      <c r="E1" s="11"/>
      <c r="F1" s="11"/>
      <c r="G1" s="11"/>
      <c r="H1" s="12"/>
    </row>
    <row r="3" spans="1:8" ht="54" customHeight="1">
      <c r="A3" s="2"/>
      <c r="B3" s="1">
        <f ca="1">YEAR(TODAY())</f>
        <v>2021</v>
      </c>
      <c r="C3" s="35" t="s">
        <v>2</v>
      </c>
      <c r="D3" s="35"/>
      <c r="E3" s="35"/>
      <c r="F3" s="2"/>
      <c r="G3" s="2"/>
      <c r="H3" s="2"/>
    </row>
    <row r="4" spans="1:8" ht="14.25" customHeight="1">
      <c r="A4" s="3"/>
      <c r="B4" s="6" t="s">
        <v>1</v>
      </c>
      <c r="C4" s="7" t="str">
        <f ca="1">UPPER(TEXT(C5,"dddd"))</f>
        <v>TUESDAY</v>
      </c>
      <c r="D4" s="6" t="str">
        <f t="shared" ref="D4:H4" ca="1" si="0">UPPER(TEXT(D5,"dddd"))</f>
        <v>WEDNESDAY</v>
      </c>
      <c r="E4" s="7" t="str">
        <f t="shared" ca="1" si="0"/>
        <v>THURSDAY</v>
      </c>
      <c r="F4" s="6" t="str">
        <f t="shared" ca="1" si="0"/>
        <v>FRIDAY</v>
      </c>
      <c r="G4" s="7" t="str">
        <f t="shared" ca="1" si="0"/>
        <v>SATURDAY</v>
      </c>
      <c r="H4" s="6" t="str">
        <f t="shared" ca="1" si="0"/>
        <v>SUNDAY</v>
      </c>
    </row>
    <row r="5" spans="1:8" ht="16.5" customHeight="1">
      <c r="B5" s="21">
        <f t="array" aca="1" ref="B5:H5" ca="1">Days+1+DATE(Calendar1Year,Calendar1MonthOption,1)-WEEKDAY(DATE(Calendar1Year,Calendar1MonthOption,1),WeekdayOption)</f>
        <v>44312</v>
      </c>
      <c r="C5" s="21">
        <f ca="1"/>
        <v>44313</v>
      </c>
      <c r="D5" s="21">
        <f ca="1"/>
        <v>44314</v>
      </c>
      <c r="E5" s="21">
        <f ca="1"/>
        <v>44315</v>
      </c>
      <c r="F5" s="21">
        <f ca="1"/>
        <v>44316</v>
      </c>
      <c r="G5" s="4">
        <f ca="1"/>
        <v>44317</v>
      </c>
      <c r="H5" s="5">
        <f ca="1"/>
        <v>44318</v>
      </c>
    </row>
    <row r="6" spans="1:8" ht="56.25" customHeight="1">
      <c r="B6" s="27"/>
      <c r="C6" s="27"/>
      <c r="D6" s="27"/>
      <c r="E6" s="27"/>
      <c r="F6" s="27"/>
      <c r="G6" s="15"/>
      <c r="H6" s="16"/>
    </row>
    <row r="7" spans="1:8" ht="16.5" customHeight="1">
      <c r="B7" s="14">
        <f t="array" aca="1" ref="B7:H7" ca="1">Days+8+DATE(Calendar1Year,Calendar1MonthOption,1)-WEEKDAY(DATE(Calendar1Year,Calendar1MonthOption,1),WeekdayOption)</f>
        <v>44319</v>
      </c>
      <c r="C7" s="14">
        <f ca="1"/>
        <v>44320</v>
      </c>
      <c r="D7" s="14">
        <f ca="1"/>
        <v>44321</v>
      </c>
      <c r="E7" s="14">
        <f ca="1"/>
        <v>44322</v>
      </c>
      <c r="F7" s="14">
        <f ca="1"/>
        <v>44323</v>
      </c>
      <c r="G7" s="14">
        <f ca="1"/>
        <v>44324</v>
      </c>
      <c r="H7" s="17">
        <f ca="1"/>
        <v>44325</v>
      </c>
    </row>
    <row r="8" spans="1:8" ht="21">
      <c r="B8" s="18"/>
      <c r="C8" s="18"/>
      <c r="D8" s="19" t="s">
        <v>30</v>
      </c>
      <c r="E8" s="18"/>
      <c r="F8" s="20" t="s">
        <v>3</v>
      </c>
      <c r="G8" s="18"/>
      <c r="H8" s="28"/>
    </row>
    <row r="9" spans="1:8" ht="16.5" customHeight="1">
      <c r="B9" s="14">
        <f t="array" aca="1" ref="B9:H9" ca="1">Days+15+DATE(Calendar1Year,Calendar1MonthOption,1)-WEEKDAY(DATE(Calendar1Year,Calendar1MonthOption,1),WeekdayOption)</f>
        <v>44326</v>
      </c>
      <c r="C9" s="14">
        <f ca="1"/>
        <v>44327</v>
      </c>
      <c r="D9" s="14">
        <f ca="1"/>
        <v>44328</v>
      </c>
      <c r="E9" s="14">
        <f ca="1"/>
        <v>44329</v>
      </c>
      <c r="F9" s="14">
        <f ca="1"/>
        <v>44330</v>
      </c>
      <c r="G9" s="14">
        <f ca="1"/>
        <v>44331</v>
      </c>
      <c r="H9" s="17">
        <f ca="1"/>
        <v>44332</v>
      </c>
    </row>
    <row r="10" spans="1:8" ht="56.25" customHeight="1">
      <c r="B10" s="19" t="s">
        <v>15</v>
      </c>
      <c r="C10" s="18"/>
      <c r="D10" s="18"/>
      <c r="E10" s="18"/>
      <c r="F10" s="20" t="s">
        <v>3</v>
      </c>
      <c r="G10" s="28"/>
      <c r="H10" s="28"/>
    </row>
    <row r="11" spans="1:8" ht="16.5" customHeight="1">
      <c r="B11" s="14">
        <f t="array" aca="1" ref="B11:H11" ca="1">Days+22+DATE(Calendar1Year,Calendar1MonthOption,1)-WEEKDAY(DATE(Calendar1Year,Calendar1MonthOption,1),WeekdayOption)</f>
        <v>44333</v>
      </c>
      <c r="C11" s="14">
        <f ca="1"/>
        <v>44334</v>
      </c>
      <c r="D11" s="14">
        <f ca="1"/>
        <v>44335</v>
      </c>
      <c r="E11" s="14">
        <f ca="1"/>
        <v>44336</v>
      </c>
      <c r="F11" s="14">
        <f ca="1"/>
        <v>44337</v>
      </c>
      <c r="G11" s="14">
        <f ca="1"/>
        <v>44338</v>
      </c>
      <c r="H11" s="17">
        <f ca="1"/>
        <v>44339</v>
      </c>
    </row>
    <row r="12" spans="1:8" ht="56.25" customHeight="1">
      <c r="B12" s="18"/>
      <c r="C12" s="18"/>
      <c r="D12" s="18"/>
      <c r="E12" s="18" t="s">
        <v>17</v>
      </c>
      <c r="F12" s="20" t="s">
        <v>3</v>
      </c>
      <c r="G12" s="28"/>
      <c r="H12" s="28"/>
    </row>
    <row r="13" spans="1:8" ht="16.5" customHeight="1">
      <c r="B13" s="14">
        <f t="array" aca="1" ref="B13:H13" ca="1">Days+29+DATE(Calendar1Year,Calendar1MonthOption,1)-WEEKDAY(DATE(Calendar1Year,Calendar1MonthOption,1),WeekdayOption)</f>
        <v>44340</v>
      </c>
      <c r="C13" s="14">
        <f ca="1"/>
        <v>44341</v>
      </c>
      <c r="D13" s="14">
        <f ca="1"/>
        <v>44342</v>
      </c>
      <c r="E13" s="14">
        <f ca="1"/>
        <v>44343</v>
      </c>
      <c r="F13" s="14">
        <f ca="1"/>
        <v>44344</v>
      </c>
      <c r="G13" s="14">
        <f ca="1"/>
        <v>44345</v>
      </c>
      <c r="H13" s="17">
        <f ca="1"/>
        <v>44346</v>
      </c>
    </row>
    <row r="14" spans="1:8" ht="57" customHeight="1">
      <c r="B14" s="38" t="s">
        <v>27</v>
      </c>
      <c r="C14" s="19" t="s">
        <v>28</v>
      </c>
      <c r="D14" s="19" t="s">
        <v>30</v>
      </c>
      <c r="E14" s="18" t="s">
        <v>18</v>
      </c>
      <c r="F14" s="20" t="s">
        <v>3</v>
      </c>
      <c r="G14" s="28" t="s">
        <v>32</v>
      </c>
      <c r="H14" s="28" t="s">
        <v>33</v>
      </c>
    </row>
    <row r="15" spans="1:8" ht="16.5" customHeight="1">
      <c r="B15" s="14">
        <f t="array" aca="1" ref="B15:C15" ca="1">Days+36+DATE(Calendar1Year,Calendar1MonthOption,1)-WEEKDAY(DATE(Calendar1Year,Calendar1MonthOption,1),WeekdayOption)</f>
        <v>44347</v>
      </c>
      <c r="C15" s="26">
        <f ca="1"/>
        <v>44348</v>
      </c>
      <c r="D15" s="36" t="s">
        <v>0</v>
      </c>
      <c r="E15" s="36"/>
      <c r="F15" s="36"/>
      <c r="G15" s="36"/>
      <c r="H15" s="36"/>
    </row>
    <row r="16" spans="1:8" ht="63.75" customHeight="1">
      <c r="B16" s="18"/>
      <c r="C16" s="27"/>
      <c r="D16" s="37"/>
      <c r="E16" s="37"/>
      <c r="F16" s="37"/>
      <c r="G16" s="37"/>
      <c r="H16" s="37"/>
    </row>
    <row r="17" spans="1:11" ht="54" customHeight="1">
      <c r="A17" s="2"/>
      <c r="B17" s="1">
        <f ca="1">YEAR(DATE(Calendar1Year,Calendar1MonthOption+1,1))</f>
        <v>2021</v>
      </c>
      <c r="C17" s="35" t="str">
        <f ca="1">TEXT(DATE(Calendar1Year,Calendar1MonthOption+1,1),"mmmm")</f>
        <v>June</v>
      </c>
      <c r="D17" s="35"/>
      <c r="E17" s="35"/>
      <c r="F17" s="8"/>
      <c r="G17" s="8"/>
      <c r="H17" s="2"/>
    </row>
    <row r="18" spans="1:11" ht="14.25" customHeight="1">
      <c r="A18" s="3"/>
      <c r="B18" s="6" t="str">
        <f ca="1">UPPER(TEXT(B19,"dddd"))</f>
        <v>MONDAY</v>
      </c>
      <c r="C18" s="7" t="str">
        <f t="shared" ref="C18:H18" ca="1" si="1">UPPER(TEXT(C19,"dddd"))</f>
        <v>TUESDAY</v>
      </c>
      <c r="D18" s="6" t="str">
        <f t="shared" ca="1" si="1"/>
        <v>WEDNESDAY</v>
      </c>
      <c r="E18" s="7" t="str">
        <f t="shared" ca="1" si="1"/>
        <v>THURSDAY</v>
      </c>
      <c r="F18" s="6" t="str">
        <f t="shared" ca="1" si="1"/>
        <v>FRIDAY</v>
      </c>
      <c r="G18" s="7" t="str">
        <f t="shared" ca="1" si="1"/>
        <v>SATURDAY</v>
      </c>
      <c r="H18" s="6" t="str">
        <f t="shared" ca="1" si="1"/>
        <v>SUNDAY</v>
      </c>
    </row>
    <row r="19" spans="1:11" ht="16.5" customHeight="1">
      <c r="B19" s="4">
        <f t="array" aca="1" ref="B19:H19" ca="1">Days+1+DATE(Calendar2Year,Calendar2MonthOption,1)-WEEKDAY(DATE(Calendar2Year,Calendar2MonthOption,1),WeekdayOption)</f>
        <v>44347</v>
      </c>
      <c r="C19" s="4">
        <f ca="1"/>
        <v>44348</v>
      </c>
      <c r="D19" s="4">
        <f ca="1"/>
        <v>44349</v>
      </c>
      <c r="E19" s="4">
        <f ca="1"/>
        <v>44350</v>
      </c>
      <c r="F19" s="4">
        <f ca="1"/>
        <v>44351</v>
      </c>
      <c r="G19" s="4">
        <f ca="1"/>
        <v>44352</v>
      </c>
      <c r="H19" s="5">
        <f ca="1"/>
        <v>44353</v>
      </c>
    </row>
    <row r="20" spans="1:11" ht="56.25" customHeight="1">
      <c r="B20" s="13"/>
      <c r="C20" s="9"/>
      <c r="D20" s="28" t="s">
        <v>12</v>
      </c>
      <c r="E20" s="18" t="s">
        <v>19</v>
      </c>
      <c r="F20" s="20" t="s">
        <v>3</v>
      </c>
      <c r="G20" s="28" t="s">
        <v>33</v>
      </c>
      <c r="H20" s="28" t="s">
        <v>33</v>
      </c>
    </row>
    <row r="21" spans="1:11" ht="16.5" customHeight="1">
      <c r="B21" s="4">
        <f t="array" aca="1" ref="B21:H21" ca="1">Days+8+DATE(Calendar2Year,Calendar2MonthOption,1)-WEEKDAY(DATE(Calendar2Year,Calendar2MonthOption,1),WeekdayOption)</f>
        <v>44354</v>
      </c>
      <c r="C21" s="4">
        <f ca="1"/>
        <v>44355</v>
      </c>
      <c r="D21" s="4">
        <f ca="1"/>
        <v>44356</v>
      </c>
      <c r="E21" s="4">
        <f ca="1"/>
        <v>44357</v>
      </c>
      <c r="F21" s="4">
        <f ca="1"/>
        <v>44358</v>
      </c>
      <c r="G21" s="4">
        <f ca="1"/>
        <v>44359</v>
      </c>
      <c r="H21" s="5">
        <f ca="1"/>
        <v>44360</v>
      </c>
    </row>
    <row r="22" spans="1:11" ht="56.25" customHeight="1">
      <c r="B22" s="13"/>
      <c r="C22" s="19" t="s">
        <v>28</v>
      </c>
      <c r="D22" s="28" t="s">
        <v>12</v>
      </c>
      <c r="E22" s="13"/>
      <c r="F22" s="20" t="s">
        <v>3</v>
      </c>
      <c r="G22" s="28" t="s">
        <v>45</v>
      </c>
      <c r="H22" s="28" t="s">
        <v>33</v>
      </c>
    </row>
    <row r="23" spans="1:11" ht="16.5" customHeight="1">
      <c r="B23" s="4">
        <f t="array" aca="1" ref="B23:H23" ca="1">Days+15+DATE(Calendar2Year,Calendar2MonthOption,1)-WEEKDAY(DATE(Calendar2Year,Calendar2MonthOption,1),WeekdayOption)</f>
        <v>44361</v>
      </c>
      <c r="C23" s="4">
        <f ca="1"/>
        <v>44362</v>
      </c>
      <c r="D23" s="4">
        <f ca="1"/>
        <v>44363</v>
      </c>
      <c r="E23" s="4">
        <f ca="1"/>
        <v>44364</v>
      </c>
      <c r="F23" s="4">
        <f ca="1"/>
        <v>44365</v>
      </c>
      <c r="G23" s="4">
        <f ca="1"/>
        <v>44366</v>
      </c>
      <c r="H23" s="5">
        <f ca="1"/>
        <v>44367</v>
      </c>
    </row>
    <row r="24" spans="1:11" ht="56.25" customHeight="1">
      <c r="B24" s="13" t="s">
        <v>16</v>
      </c>
      <c r="C24" s="9"/>
      <c r="D24" s="19" t="s">
        <v>31</v>
      </c>
      <c r="E24" s="13" t="s">
        <v>20</v>
      </c>
      <c r="F24" s="20" t="s">
        <v>3</v>
      </c>
      <c r="G24" s="28" t="s">
        <v>33</v>
      </c>
      <c r="H24" s="28" t="s">
        <v>33</v>
      </c>
      <c r="K24" s="29"/>
    </row>
    <row r="25" spans="1:11" ht="16.5" customHeight="1">
      <c r="B25" s="4">
        <f t="array" aca="1" ref="B25:H25" ca="1">Days+22+DATE(Calendar2Year,Calendar2MonthOption,1)-WEEKDAY(DATE(Calendar2Year,Calendar2MonthOption,1),WeekdayOption)</f>
        <v>44368</v>
      </c>
      <c r="C25" s="4">
        <f ca="1"/>
        <v>44369</v>
      </c>
      <c r="D25" s="4">
        <f ca="1"/>
        <v>44370</v>
      </c>
      <c r="E25" s="4">
        <f ca="1"/>
        <v>44371</v>
      </c>
      <c r="F25" s="4">
        <f ca="1"/>
        <v>44372</v>
      </c>
      <c r="G25" s="4">
        <f ca="1"/>
        <v>44373</v>
      </c>
      <c r="H25" s="5">
        <f ca="1"/>
        <v>44374</v>
      </c>
    </row>
    <row r="26" spans="1:11" ht="56.25" customHeight="1">
      <c r="B26" s="39" t="s">
        <v>49</v>
      </c>
      <c r="C26" s="19" t="s">
        <v>28</v>
      </c>
      <c r="D26" s="19" t="s">
        <v>31</v>
      </c>
      <c r="E26" s="13"/>
      <c r="F26" s="20" t="s">
        <v>3</v>
      </c>
      <c r="G26" s="28" t="s">
        <v>32</v>
      </c>
      <c r="H26" s="28" t="s">
        <v>32</v>
      </c>
    </row>
    <row r="27" spans="1:11" ht="16.5" customHeight="1">
      <c r="B27" s="4">
        <f t="array" aca="1" ref="B27:H27" ca="1">Days+29+DATE(Calendar2Year,Calendar2MonthOption,1)-WEEKDAY(DATE(Calendar2Year,Calendar2MonthOption,1),WeekdayOption)</f>
        <v>44375</v>
      </c>
      <c r="C27" s="4">
        <f ca="1"/>
        <v>44376</v>
      </c>
      <c r="D27" s="4">
        <f ca="1"/>
        <v>44377</v>
      </c>
      <c r="E27" s="21">
        <f ca="1"/>
        <v>44378</v>
      </c>
      <c r="F27" s="21">
        <f ca="1"/>
        <v>44379</v>
      </c>
      <c r="G27" s="21">
        <f ca="1"/>
        <v>44380</v>
      </c>
      <c r="H27" s="22">
        <f ca="1"/>
        <v>44381</v>
      </c>
    </row>
    <row r="28" spans="1:11" ht="57" customHeight="1">
      <c r="B28" s="13" t="s">
        <v>21</v>
      </c>
      <c r="C28" s="19" t="s">
        <v>29</v>
      </c>
      <c r="D28" s="19" t="s">
        <v>11</v>
      </c>
      <c r="E28" s="23"/>
      <c r="F28" s="24"/>
      <c r="G28" s="25"/>
      <c r="H28" s="25"/>
    </row>
    <row r="29" spans="1:11" ht="16.5" customHeight="1">
      <c r="B29" s="21">
        <f t="array" aca="1" ref="B29:C29" ca="1">Days+36+DATE(Calendar2Year,Calendar2MonthOption,1)-WEEKDAY(DATE(Calendar2Year,Calendar2MonthOption,1),WeekdayOption)</f>
        <v>44382</v>
      </c>
      <c r="C29" s="21">
        <f ca="1"/>
        <v>44383</v>
      </c>
      <c r="D29" s="34" t="s">
        <v>0</v>
      </c>
      <c r="E29" s="34"/>
      <c r="F29" s="34"/>
      <c r="G29" s="34"/>
      <c r="H29" s="34"/>
    </row>
    <row r="30" spans="1:11" ht="63.75" customHeight="1">
      <c r="B30" s="23"/>
      <c r="C30" s="23"/>
      <c r="D30" s="31"/>
      <c r="E30" s="31"/>
      <c r="F30" s="31"/>
      <c r="G30" s="31"/>
      <c r="H30" s="31"/>
    </row>
    <row r="31" spans="1:11" ht="54" customHeight="1">
      <c r="A31" s="2"/>
      <c r="B31" s="1">
        <f ca="1">YEAR(DATE(Calendar2Year,Calendar2MonthOption+1,1))</f>
        <v>2021</v>
      </c>
      <c r="C31" s="35" t="str">
        <f ca="1">TEXT(DATE(Calendar2Year,Calendar2MonthOption+1,1),"mmmm")</f>
        <v>July</v>
      </c>
      <c r="D31" s="35"/>
      <c r="E31" s="35"/>
      <c r="F31" s="8"/>
      <c r="G31" s="8"/>
      <c r="H31" s="2"/>
    </row>
    <row r="32" spans="1:11" ht="14.25" customHeight="1">
      <c r="A32" s="3"/>
      <c r="B32" s="6" t="str">
        <f ca="1">UPPER(TEXT(B33,"dddd"))</f>
        <v>MONDAY</v>
      </c>
      <c r="C32" s="7" t="str">
        <f t="shared" ref="C32" ca="1" si="2">UPPER(TEXT(C33,"dddd"))</f>
        <v>TUESDAY</v>
      </c>
      <c r="D32" s="6" t="str">
        <f t="shared" ref="D32" ca="1" si="3">UPPER(TEXT(D33,"dddd"))</f>
        <v>WEDNESDAY</v>
      </c>
      <c r="E32" s="7" t="str">
        <f t="shared" ref="E32" ca="1" si="4">UPPER(TEXT(E33,"dddd"))</f>
        <v>THURSDAY</v>
      </c>
      <c r="F32" s="6" t="str">
        <f t="shared" ref="F32" ca="1" si="5">UPPER(TEXT(F33,"dddd"))</f>
        <v>FRIDAY</v>
      </c>
      <c r="G32" s="7" t="str">
        <f t="shared" ref="G32" ca="1" si="6">UPPER(TEXT(G33,"dddd"))</f>
        <v>SATURDAY</v>
      </c>
      <c r="H32" s="6" t="str">
        <f t="shared" ref="H32" ca="1" si="7">UPPER(TEXT(H33,"dddd"))</f>
        <v>SUNDAY</v>
      </c>
    </row>
    <row r="33" spans="1:8" ht="16.5" customHeight="1">
      <c r="B33" s="21">
        <f t="array" aca="1" ref="B33:H33" ca="1">Days+1+DATE(Calendar3Year,Calendar3MonthOption,1)-WEEKDAY(DATE(Calendar3Year,Calendar3MonthOption,1),WeekdayOption)</f>
        <v>44375</v>
      </c>
      <c r="C33" s="21">
        <f ca="1"/>
        <v>44376</v>
      </c>
      <c r="D33" s="21">
        <f ca="1"/>
        <v>44377</v>
      </c>
      <c r="E33" s="4">
        <f ca="1"/>
        <v>44378</v>
      </c>
      <c r="F33" s="4">
        <f ca="1"/>
        <v>44379</v>
      </c>
      <c r="G33" s="4">
        <f ca="1"/>
        <v>44380</v>
      </c>
      <c r="H33" s="5">
        <f ca="1"/>
        <v>44381</v>
      </c>
    </row>
    <row r="34" spans="1:8" ht="56.25" customHeight="1">
      <c r="B34" s="23"/>
      <c r="C34" s="23"/>
      <c r="D34" s="23"/>
      <c r="E34" s="30" t="s">
        <v>43</v>
      </c>
      <c r="F34" s="20" t="s">
        <v>35</v>
      </c>
      <c r="G34" s="28" t="s">
        <v>32</v>
      </c>
      <c r="H34" s="28" t="s">
        <v>32</v>
      </c>
    </row>
    <row r="35" spans="1:8" ht="16.5" customHeight="1">
      <c r="B35" s="4">
        <f t="array" aca="1" ref="B35:H35" ca="1">Days+8+DATE(Calendar3Year,Calendar3MonthOption,1)-WEEKDAY(DATE(Calendar3Year,Calendar3MonthOption,1),WeekdayOption)</f>
        <v>44382</v>
      </c>
      <c r="C35" s="4">
        <f ca="1"/>
        <v>44383</v>
      </c>
      <c r="D35" s="4">
        <f ca="1"/>
        <v>44384</v>
      </c>
      <c r="E35" s="4">
        <f ca="1"/>
        <v>44385</v>
      </c>
      <c r="F35" s="4">
        <f ca="1"/>
        <v>44386</v>
      </c>
      <c r="G35" s="4">
        <f ca="1"/>
        <v>44387</v>
      </c>
      <c r="H35" s="5">
        <f ca="1"/>
        <v>44388</v>
      </c>
    </row>
    <row r="36" spans="1:8" ht="73.5" customHeight="1">
      <c r="B36" s="19" t="s">
        <v>22</v>
      </c>
      <c r="C36" s="19" t="s">
        <v>4</v>
      </c>
      <c r="D36" s="19" t="s">
        <v>10</v>
      </c>
      <c r="E36" s="19" t="s">
        <v>42</v>
      </c>
      <c r="F36" s="20" t="s">
        <v>5</v>
      </c>
      <c r="G36" s="28" t="s">
        <v>33</v>
      </c>
      <c r="H36" s="18" t="s">
        <v>46</v>
      </c>
    </row>
    <row r="37" spans="1:8" ht="16.5" customHeight="1">
      <c r="B37" s="4">
        <f t="array" aca="1" ref="B37:H37" ca="1">Days+15+DATE(Calendar3Year,Calendar3MonthOption,1)-WEEKDAY(DATE(Calendar3Year,Calendar3MonthOption,1),WeekdayOption)</f>
        <v>44389</v>
      </c>
      <c r="C37" s="4">
        <f ca="1"/>
        <v>44390</v>
      </c>
      <c r="D37" s="4">
        <f ca="1"/>
        <v>44391</v>
      </c>
      <c r="E37" s="4">
        <f ca="1"/>
        <v>44392</v>
      </c>
      <c r="F37" s="4">
        <f ca="1"/>
        <v>44393</v>
      </c>
      <c r="G37" s="4">
        <f ca="1"/>
        <v>44394</v>
      </c>
      <c r="H37" s="5">
        <f ca="1"/>
        <v>44395</v>
      </c>
    </row>
    <row r="38" spans="1:8" ht="42">
      <c r="B38" s="19" t="s">
        <v>23</v>
      </c>
      <c r="C38" s="19" t="s">
        <v>7</v>
      </c>
      <c r="D38" s="19" t="s">
        <v>10</v>
      </c>
      <c r="E38" s="19" t="s">
        <v>41</v>
      </c>
      <c r="F38" s="20" t="s">
        <v>34</v>
      </c>
      <c r="G38" s="28" t="s">
        <v>33</v>
      </c>
      <c r="H38" s="28" t="s">
        <v>33</v>
      </c>
    </row>
    <row r="39" spans="1:8" ht="16.5" customHeight="1">
      <c r="B39" s="4">
        <f t="array" aca="1" ref="B39:H39" ca="1">Days+22+DATE(Calendar3Year,Calendar3MonthOption,1)-WEEKDAY(DATE(Calendar3Year,Calendar3MonthOption,1),WeekdayOption)</f>
        <v>44396</v>
      </c>
      <c r="C39" s="4">
        <f ca="1"/>
        <v>44397</v>
      </c>
      <c r="D39" s="4">
        <f ca="1"/>
        <v>44398</v>
      </c>
      <c r="E39" s="4">
        <f ca="1"/>
        <v>44399</v>
      </c>
      <c r="F39" s="4">
        <f ca="1"/>
        <v>44400</v>
      </c>
      <c r="G39" s="4">
        <f ca="1"/>
        <v>44401</v>
      </c>
      <c r="H39" s="5">
        <f ca="1"/>
        <v>44402</v>
      </c>
    </row>
    <row r="40" spans="1:8" ht="56.25" customHeight="1">
      <c r="B40" s="19" t="s">
        <v>24</v>
      </c>
      <c r="C40" s="19" t="s">
        <v>8</v>
      </c>
      <c r="D40" s="19" t="s">
        <v>9</v>
      </c>
      <c r="E40" s="19" t="s">
        <v>40</v>
      </c>
      <c r="F40" s="20" t="s">
        <v>3</v>
      </c>
      <c r="G40" s="28" t="s">
        <v>33</v>
      </c>
      <c r="H40" s="18" t="s">
        <v>46</v>
      </c>
    </row>
    <row r="41" spans="1:8" ht="16.5" customHeight="1">
      <c r="B41" s="4">
        <f t="array" aca="1" ref="B41:H41" ca="1">Days+29+DATE(Calendar3Year,Calendar3MonthOption,1)-WEEKDAY(DATE(Calendar3Year,Calendar3MonthOption,1),WeekdayOption)</f>
        <v>44403</v>
      </c>
      <c r="C41" s="4">
        <f ca="1"/>
        <v>44404</v>
      </c>
      <c r="D41" s="4">
        <f ca="1"/>
        <v>44405</v>
      </c>
      <c r="E41" s="4">
        <f ca="1"/>
        <v>44406</v>
      </c>
      <c r="F41" s="4">
        <f ca="1"/>
        <v>44407</v>
      </c>
      <c r="G41" s="4">
        <f ca="1"/>
        <v>44408</v>
      </c>
      <c r="H41" s="22">
        <f ca="1"/>
        <v>44409</v>
      </c>
    </row>
    <row r="42" spans="1:8" ht="57" customHeight="1">
      <c r="B42" s="19" t="s">
        <v>25</v>
      </c>
      <c r="C42" s="19" t="s">
        <v>6</v>
      </c>
      <c r="D42" s="19" t="s">
        <v>10</v>
      </c>
      <c r="E42" s="19" t="s">
        <v>39</v>
      </c>
      <c r="F42" s="20" t="s">
        <v>34</v>
      </c>
      <c r="G42" s="28" t="s">
        <v>33</v>
      </c>
      <c r="H42" s="25"/>
    </row>
    <row r="43" spans="1:8" ht="16.5" customHeight="1">
      <c r="B43" s="21">
        <f t="array" aca="1" ref="B43:C43" ca="1">Days+36+DATE(Calendar3Year,Calendar3MonthOption,1)-WEEKDAY(DATE(Calendar3Year,Calendar3MonthOption,1),WeekdayOption)</f>
        <v>44410</v>
      </c>
      <c r="C43" s="21">
        <f ca="1"/>
        <v>44411</v>
      </c>
      <c r="D43" s="34" t="s">
        <v>0</v>
      </c>
      <c r="E43" s="34"/>
      <c r="F43" s="34"/>
      <c r="G43" s="34"/>
      <c r="H43" s="34"/>
    </row>
    <row r="44" spans="1:8" ht="63.75" customHeight="1">
      <c r="B44" s="23"/>
      <c r="C44" s="23"/>
      <c r="D44" s="20"/>
      <c r="E44" s="20"/>
      <c r="F44" s="20"/>
      <c r="G44" s="20"/>
      <c r="H44" s="20"/>
    </row>
    <row r="45" spans="1:8" ht="54" customHeight="1">
      <c r="A45" s="2"/>
      <c r="B45" s="1">
        <f ca="1">YEAR(DATE(Calendar3Year,Calendar3MonthOption+1,1))</f>
        <v>2021</v>
      </c>
      <c r="C45" s="35" t="str">
        <f ca="1">TEXT(DATE(Calendar3Year,Calendar3MonthOption+1,1),"mmmm")</f>
        <v>August</v>
      </c>
      <c r="D45" s="35"/>
      <c r="E45" s="35"/>
      <c r="F45" s="8"/>
      <c r="G45" s="8"/>
      <c r="H45" s="2"/>
    </row>
    <row r="46" spans="1:8" ht="14.25" customHeight="1">
      <c r="A46" s="3"/>
      <c r="B46" s="6" t="str">
        <f ca="1">UPPER(TEXT(B47,"dddd"))</f>
        <v>MONDAY</v>
      </c>
      <c r="C46" s="7" t="str">
        <f t="shared" ref="C46" ca="1" si="8">UPPER(TEXT(C47,"dddd"))</f>
        <v>TUESDAY</v>
      </c>
      <c r="D46" s="6" t="str">
        <f t="shared" ref="D46" ca="1" si="9">UPPER(TEXT(D47,"dddd"))</f>
        <v>WEDNESDAY</v>
      </c>
      <c r="E46" s="7" t="str">
        <f t="shared" ref="E46" ca="1" si="10">UPPER(TEXT(E47,"dddd"))</f>
        <v>THURSDAY</v>
      </c>
      <c r="F46" s="6" t="str">
        <f t="shared" ref="F46" ca="1" si="11">UPPER(TEXT(F47,"dddd"))</f>
        <v>FRIDAY</v>
      </c>
      <c r="G46" s="7" t="str">
        <f t="shared" ref="G46" ca="1" si="12">UPPER(TEXT(G47,"dddd"))</f>
        <v>SATURDAY</v>
      </c>
      <c r="H46" s="6" t="str">
        <f t="shared" ref="H46" ca="1" si="13">UPPER(TEXT(H47,"dddd"))</f>
        <v>SUNDAY</v>
      </c>
    </row>
    <row r="47" spans="1:8" ht="16.5" customHeight="1">
      <c r="B47" s="21">
        <f t="array" aca="1" ref="B47:H47" ca="1">Days+1+DATE(Calendar4Year,Calendar4MonthOption,1)-WEEKDAY(DATE(Calendar4Year,Calendar4MonthOption,1),WeekdayOption)</f>
        <v>44403</v>
      </c>
      <c r="C47" s="21">
        <f ca="1"/>
        <v>44404</v>
      </c>
      <c r="D47" s="21">
        <f ca="1"/>
        <v>44405</v>
      </c>
      <c r="E47" s="21">
        <f ca="1"/>
        <v>44406</v>
      </c>
      <c r="F47" s="21">
        <f ca="1"/>
        <v>44407</v>
      </c>
      <c r="G47" s="4">
        <f ca="1"/>
        <v>44408</v>
      </c>
      <c r="H47" s="5">
        <f ca="1"/>
        <v>44409</v>
      </c>
    </row>
    <row r="48" spans="1:8" ht="56.25" customHeight="1">
      <c r="B48" s="23"/>
      <c r="C48" s="23"/>
      <c r="D48" s="23"/>
      <c r="E48" s="23"/>
      <c r="F48" s="23"/>
      <c r="G48" s="28"/>
      <c r="H48" s="28" t="s">
        <v>33</v>
      </c>
    </row>
    <row r="49" spans="2:8" ht="16.5" customHeight="1">
      <c r="B49" s="4">
        <f t="array" aca="1" ref="B49:H49" ca="1">Days+8+DATE(Calendar4Year,Calendar4MonthOption,1)-WEEKDAY(DATE(Calendar4Year,Calendar4MonthOption,1),WeekdayOption)</f>
        <v>44410</v>
      </c>
      <c r="C49" s="4">
        <f ca="1"/>
        <v>44411</v>
      </c>
      <c r="D49" s="4">
        <f ca="1"/>
        <v>44412</v>
      </c>
      <c r="E49" s="4">
        <f ca="1"/>
        <v>44413</v>
      </c>
      <c r="F49" s="4">
        <f ca="1"/>
        <v>44414</v>
      </c>
      <c r="G49" s="4">
        <f ca="1"/>
        <v>44415</v>
      </c>
      <c r="H49" s="5">
        <f ca="1"/>
        <v>44416</v>
      </c>
    </row>
    <row r="50" spans="2:8" ht="69" customHeight="1">
      <c r="B50" s="19" t="s">
        <v>26</v>
      </c>
      <c r="C50" s="19" t="s">
        <v>13</v>
      </c>
      <c r="D50" s="19" t="s">
        <v>14</v>
      </c>
      <c r="E50" s="19" t="s">
        <v>38</v>
      </c>
      <c r="F50" s="20" t="s">
        <v>3</v>
      </c>
      <c r="G50" s="28" t="s">
        <v>44</v>
      </c>
      <c r="H50" s="18" t="s">
        <v>36</v>
      </c>
    </row>
    <row r="51" spans="2:8" ht="16.5" customHeight="1">
      <c r="B51" s="4">
        <f t="array" aca="1" ref="B51:H51" ca="1">Days+15+DATE(Calendar4Year,Calendar4MonthOption,1)-WEEKDAY(DATE(Calendar4Year,Calendar4MonthOption,1),WeekdayOption)</f>
        <v>44417</v>
      </c>
      <c r="C51" s="4">
        <f ca="1"/>
        <v>44418</v>
      </c>
      <c r="D51" s="4">
        <f ca="1"/>
        <v>44419</v>
      </c>
      <c r="E51" s="4">
        <f ca="1"/>
        <v>44420</v>
      </c>
      <c r="F51" s="4">
        <f ca="1"/>
        <v>44421</v>
      </c>
      <c r="G51" s="4">
        <f ca="1"/>
        <v>44422</v>
      </c>
      <c r="H51" s="5">
        <f ca="1"/>
        <v>44423</v>
      </c>
    </row>
    <row r="52" spans="2:8" ht="56.25" customHeight="1">
      <c r="B52" s="19" t="s">
        <v>24</v>
      </c>
      <c r="C52" s="19" t="s">
        <v>13</v>
      </c>
      <c r="D52" s="19" t="s">
        <v>14</v>
      </c>
      <c r="E52" s="19" t="s">
        <v>38</v>
      </c>
      <c r="F52" s="20" t="s">
        <v>37</v>
      </c>
      <c r="G52" s="28" t="s">
        <v>33</v>
      </c>
      <c r="H52" s="28" t="s">
        <v>33</v>
      </c>
    </row>
    <row r="53" spans="2:8" ht="16.5" customHeight="1">
      <c r="B53" s="4">
        <f t="array" aca="1" ref="B53:H53" ca="1">Days+22+DATE(Calendar4Year,Calendar4MonthOption,1)-WEEKDAY(DATE(Calendar4Year,Calendar4MonthOption,1),WeekdayOption)</f>
        <v>44424</v>
      </c>
      <c r="C53" s="4">
        <f ca="1"/>
        <v>44425</v>
      </c>
      <c r="D53" s="4">
        <f ca="1"/>
        <v>44426</v>
      </c>
      <c r="E53" s="4">
        <f ca="1"/>
        <v>44427</v>
      </c>
      <c r="F53" s="4">
        <f ca="1"/>
        <v>44428</v>
      </c>
      <c r="G53" s="4">
        <f ca="1"/>
        <v>44429</v>
      </c>
      <c r="H53" s="5">
        <f ca="1"/>
        <v>44430</v>
      </c>
    </row>
    <row r="54" spans="2:8" ht="56.25" customHeight="1">
      <c r="B54" s="19" t="s">
        <v>24</v>
      </c>
      <c r="C54" s="19" t="s">
        <v>47</v>
      </c>
      <c r="D54" s="19" t="s">
        <v>14</v>
      </c>
      <c r="E54" s="19" t="s">
        <v>38</v>
      </c>
      <c r="F54" s="20" t="s">
        <v>3</v>
      </c>
      <c r="G54" s="28" t="s">
        <v>33</v>
      </c>
      <c r="H54" s="28" t="s">
        <v>33</v>
      </c>
    </row>
    <row r="55" spans="2:8" ht="16.5" customHeight="1">
      <c r="B55" s="4">
        <f t="array" aca="1" ref="B55:H55" ca="1">Days+29+DATE(Calendar4Year,Calendar4MonthOption,1)-WEEKDAY(DATE(Calendar4Year,Calendar4MonthOption,1),WeekdayOption)</f>
        <v>44431</v>
      </c>
      <c r="C55" s="4">
        <f ca="1"/>
        <v>44432</v>
      </c>
      <c r="D55" s="4">
        <f ca="1"/>
        <v>44433</v>
      </c>
      <c r="E55" s="4">
        <f ca="1"/>
        <v>44434</v>
      </c>
      <c r="F55" s="4">
        <f ca="1"/>
        <v>44435</v>
      </c>
      <c r="G55" s="4">
        <f ca="1"/>
        <v>44436</v>
      </c>
      <c r="H55" s="5">
        <f ca="1"/>
        <v>44437</v>
      </c>
    </row>
    <row r="56" spans="2:8" ht="57" customHeight="1">
      <c r="B56" s="9"/>
      <c r="C56" s="9"/>
      <c r="D56" s="9"/>
      <c r="E56" s="9"/>
      <c r="F56" s="20" t="s">
        <v>3</v>
      </c>
      <c r="G56" s="28" t="s">
        <v>32</v>
      </c>
      <c r="H56" s="28" t="s">
        <v>33</v>
      </c>
    </row>
    <row r="57" spans="2:8" ht="16.5" customHeight="1">
      <c r="B57" s="4">
        <f t="array" aca="1" ref="B57:C57" ca="1">Days+36+DATE(Calendar4Year,Calendar4MonthOption,1)-WEEKDAY(DATE(Calendar4Year,Calendar4MonthOption,1),WeekdayOption)</f>
        <v>44438</v>
      </c>
      <c r="C57" s="4">
        <f ca="1"/>
        <v>44439</v>
      </c>
      <c r="D57" s="32" t="s">
        <v>0</v>
      </c>
      <c r="E57" s="33"/>
      <c r="F57" s="33"/>
      <c r="G57" s="33"/>
      <c r="H57" s="33"/>
    </row>
    <row r="58" spans="2:8" ht="63.75" customHeight="1">
      <c r="B58" s="9"/>
      <c r="C58" s="9"/>
      <c r="D58" s="31"/>
      <c r="E58" s="31"/>
      <c r="F58" s="31"/>
      <c r="G58" s="31"/>
      <c r="H58" s="31"/>
    </row>
  </sheetData>
  <mergeCells count="11">
    <mergeCell ref="C3:E3"/>
    <mergeCell ref="C17:E17"/>
    <mergeCell ref="C31:E31"/>
    <mergeCell ref="C45:E45"/>
    <mergeCell ref="D15:H15"/>
    <mergeCell ref="D16:H16"/>
    <mergeCell ref="D58:H58"/>
    <mergeCell ref="D57:H57"/>
    <mergeCell ref="D29:H29"/>
    <mergeCell ref="D30:H30"/>
    <mergeCell ref="D43:H43"/>
  </mergeCells>
  <phoneticPr fontId="2" type="noConversion"/>
  <conditionalFormatting sqref="B5:H5 B7:H7 B15:C15">
    <cfRule type="expression" dxfId="6" priority="41">
      <formula>MONTH(B5)&lt;&gt;Calendar1MonthOption</formula>
    </cfRule>
  </conditionalFormatting>
  <conditionalFormatting sqref="B19:H19 B21:H21 B23:H23 B25:H25 B27:H27 B29:C29">
    <cfRule type="expression" dxfId="5" priority="30">
      <formula>MONTH(B19)&lt;&gt;Calendar2MonthOption</formula>
    </cfRule>
  </conditionalFormatting>
  <conditionalFormatting sqref="B33:H33 B35:H35 B37:H37 B39:H39 B41:H41 B43:C43">
    <cfRule type="expression" dxfId="4" priority="28">
      <formula>MONTH(B33)&lt;&gt;Calendar3MonthOption</formula>
    </cfRule>
  </conditionalFormatting>
  <conditionalFormatting sqref="B47:H47 B49:H49 B51:H51 B53:H53 B55:H55 B57:C57">
    <cfRule type="expression" dxfId="3" priority="26">
      <formula>MONTH(B47)&lt;&gt;Calendar4MonthOption</formula>
    </cfRule>
  </conditionalFormatting>
  <conditionalFormatting sqref="B9:H9">
    <cfRule type="expression" dxfId="2" priority="3">
      <formula>MONTH(B9)&lt;&gt;Calendar1MonthOption</formula>
    </cfRule>
  </conditionalFormatting>
  <conditionalFormatting sqref="B11:H11">
    <cfRule type="expression" dxfId="1" priority="2">
      <formula>MONTH(B11)&lt;&gt;Calendar1MonthOption</formula>
    </cfRule>
  </conditionalFormatting>
  <conditionalFormatting sqref="B13:H13">
    <cfRule type="expression" dxfId="0" priority="1">
      <formula>MONTH(B13)&lt;&gt;Calendar1MonthOption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4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3:E3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3" xr:uid="{00000000-0002-0000-0000-000002000000}"/>
    <dataValidation allowBlank="1" showInputMessage="1" showErrorMessage="1" prompt="Enter year in this cell" sqref="B3" xr:uid="{00000000-0002-0000-0000-000003000000}"/>
    <dataValidation allowBlank="1" showInputMessage="1" prompt="Automatically determined weekday. To change weekdays, select a new week start day in cell B2" sqref="C4:H4 B18" xr:uid="{00000000-0002-0000-0000-000004000000}"/>
    <dataValidation allowBlank="1" showInputMessage="1" prompt="Date" sqref="B5" xr:uid="{00000000-0002-0000-0000-000005000000}"/>
    <dataValidation allowBlank="1" showInputMessage="1" prompt="Enter daily notes here" sqref="B6" xr:uid="{00000000-0002-0000-0000-000006000000}"/>
    <dataValidation allowBlank="1" showInputMessage="1" prompt="Calendar year is automatically updated based on the year selected in cell B1" sqref="B17" xr:uid="{00000000-0002-0000-0000-000007000000}"/>
    <dataValidation allowBlank="1" showInputMessage="1" prompt="Calendar month is automatically updated based on the month selected in cell C1" sqref="C17:E17" xr:uid="{00000000-0002-0000-0000-000008000000}"/>
    <dataValidation allowBlank="1" showInputMessage="1" prompt="Enter monthly Notes in cell below" sqref="D15:H15" xr:uid="{00000000-0002-0000-0000-00000C000000}"/>
    <dataValidation allowBlank="1" showInputMessage="1" prompt="Enter monthly Notes in this cell" sqref="D16:H16" xr:uid="{00000000-0002-0000-0000-00000D000000}"/>
    <dataValidation allowBlank="1" showInputMessage="1" showErrorMessage="1" prompt="Calendar year is automatically updated based on the year selected in cell B1" sqref="B31 B45" xr:uid="{00000000-0002-0000-0000-00000E000000}"/>
    <dataValidation allowBlank="1" showInputMessage="1" showErrorMessage="1" prompt="Calendar month is automatically updated based on the month selected in cell C1" sqref="C31:E31 C45:E45" xr:uid="{00000000-0002-0000-0000-00000F000000}"/>
    <dataValidation allowBlank="1" showInputMessage="1" showErrorMessage="1" prompt="Automatically determined weekday. To change weekdays, select a new week start day in cell B2" sqref="C18:H18 B32:H32 B46:H46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3" manualBreakCount="3">
    <brk id="16" min="1" max="8" man="1"/>
    <brk id="30" min="1" max="8" man="1"/>
    <brk id="4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Calendar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ColumnTitleRegion1..H12.1</vt:lpstr>
      <vt:lpstr>ColumnTitleRegion10..H54.1</vt:lpstr>
      <vt:lpstr>ColumnTitleRegion11..C56.1</vt:lpstr>
      <vt:lpstr>ColumnTitleRegion12..D56.1</vt:lpstr>
      <vt:lpstr>ColumnTitleRegion2..C14.1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2021-04-21T14:03:20Z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